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F" lockStructure="1" lockWindows="1"/>
  <bookViews>
    <workbookView xWindow="600" yWindow="504" windowWidth="27324" windowHeight="12840"/>
  </bookViews>
  <sheets>
    <sheet name="Tabelle1" sheetId="1" r:id="rId1"/>
    <sheet name="Tabelle2" sheetId="2" r:id="rId2"/>
    <sheet name="Tabelle3" sheetId="3" r:id="rId3"/>
  </sheets>
  <calcPr calcId="145621"/>
  <customWorkbookViews>
    <customWorkbookView name="Krüger, Mario - Persönliche Ansicht" guid="{30B5C62C-C730-466D-8BB3-576AD3CC5F3A}" mergeInterval="0" personalView="1" maximized="1" windowWidth="1994" windowHeight="1013" activeSheetId="1"/>
  </customWorkbookViews>
</workbook>
</file>

<file path=xl/calcChain.xml><?xml version="1.0" encoding="utf-8"?>
<calcChain xmlns="http://schemas.openxmlformats.org/spreadsheetml/2006/main">
  <c r="B16" i="1" l="1"/>
  <c r="C12" i="1"/>
  <c r="E13" i="1"/>
  <c r="B10" i="1"/>
  <c r="C10" i="1"/>
  <c r="D10" i="1"/>
  <c r="E10" i="1"/>
  <c r="G10" i="1"/>
  <c r="F10" i="1"/>
  <c r="I10" i="1"/>
  <c r="K10" i="1"/>
  <c r="J23" i="1" l="1"/>
  <c r="R19" i="1"/>
  <c r="R18" i="1"/>
  <c r="R17" i="1"/>
  <c r="R16" i="1"/>
  <c r="R15" i="1"/>
  <c r="R14" i="1"/>
  <c r="R13" i="1"/>
  <c r="R12" i="1"/>
  <c r="K19" i="1"/>
  <c r="K18" i="1"/>
  <c r="K17" i="1"/>
  <c r="K16" i="1"/>
  <c r="K15" i="1"/>
  <c r="K14" i="1"/>
  <c r="K13" i="1"/>
  <c r="K12" i="1"/>
  <c r="Q19" i="1" l="1"/>
  <c r="Q18" i="1"/>
  <c r="Q17" i="1"/>
  <c r="Q16" i="1"/>
  <c r="Q15" i="1"/>
  <c r="Q13" i="1"/>
  <c r="Q14" i="1"/>
  <c r="Q12" i="1"/>
  <c r="L12" i="1" l="1"/>
  <c r="P19" i="1"/>
  <c r="P18" i="1"/>
  <c r="P17" i="1"/>
  <c r="P16" i="1"/>
  <c r="P15" i="1"/>
  <c r="P14" i="1"/>
  <c r="P13" i="1"/>
  <c r="P12" i="1"/>
  <c r="O19" i="1"/>
  <c r="O18" i="1"/>
  <c r="O17" i="1"/>
  <c r="O16" i="1"/>
  <c r="O15" i="1"/>
  <c r="O14" i="1"/>
  <c r="O13" i="1"/>
  <c r="O12" i="1"/>
  <c r="N12" i="1"/>
  <c r="N13" i="1"/>
  <c r="N14" i="1"/>
  <c r="N15" i="1"/>
  <c r="N16" i="1"/>
  <c r="N17" i="1"/>
  <c r="N18" i="1"/>
  <c r="N19" i="1"/>
  <c r="P23" i="1"/>
  <c r="O23" i="1"/>
  <c r="N23" i="1"/>
  <c r="M23" i="1"/>
  <c r="I23" i="1"/>
  <c r="H23" i="1"/>
  <c r="G23" i="1"/>
  <c r="F23" i="1"/>
  <c r="E23" i="1"/>
  <c r="D23" i="1"/>
  <c r="C23" i="1"/>
  <c r="R23" i="1" s="1"/>
  <c r="L23" i="1"/>
  <c r="M19" i="1"/>
  <c r="M18" i="1"/>
  <c r="M17" i="1"/>
  <c r="M16" i="1"/>
  <c r="M15" i="1"/>
  <c r="M14" i="1"/>
  <c r="M13" i="1"/>
  <c r="M12" i="1"/>
  <c r="L19" i="1"/>
  <c r="L18" i="1"/>
  <c r="L17" i="1"/>
  <c r="L16" i="1"/>
  <c r="L15" i="1"/>
  <c r="L14" i="1"/>
  <c r="L13" i="1"/>
  <c r="J19" i="1"/>
  <c r="J18" i="1"/>
  <c r="J17" i="1"/>
  <c r="J16" i="1"/>
  <c r="J15" i="1"/>
  <c r="J14" i="1"/>
  <c r="J13" i="1"/>
  <c r="J12" i="1"/>
  <c r="I19" i="1"/>
  <c r="I18" i="1"/>
  <c r="I17" i="1"/>
  <c r="I16" i="1"/>
  <c r="I15" i="1"/>
  <c r="I14" i="1"/>
  <c r="I13" i="1"/>
  <c r="I12" i="1"/>
  <c r="H19" i="1"/>
  <c r="H18" i="1"/>
  <c r="H17" i="1"/>
  <c r="H16" i="1"/>
  <c r="H15" i="1"/>
  <c r="H14" i="1"/>
  <c r="H13" i="1"/>
  <c r="H12" i="1"/>
  <c r="G19" i="1"/>
  <c r="G18" i="1"/>
  <c r="G17" i="1"/>
  <c r="G16" i="1"/>
  <c r="G15" i="1"/>
  <c r="G14" i="1"/>
  <c r="G13" i="1"/>
  <c r="G12" i="1"/>
  <c r="F19" i="1"/>
  <c r="F18" i="1"/>
  <c r="F17" i="1"/>
  <c r="F16" i="1"/>
  <c r="F15" i="1"/>
  <c r="F14" i="1"/>
  <c r="F13" i="1"/>
  <c r="F12" i="1"/>
  <c r="E19" i="1"/>
  <c r="E18" i="1"/>
  <c r="E17" i="1"/>
  <c r="E16" i="1"/>
  <c r="E15" i="1"/>
  <c r="E14" i="1"/>
  <c r="E12" i="1"/>
  <c r="D19" i="1"/>
  <c r="D18" i="1"/>
  <c r="D17" i="1"/>
  <c r="D16" i="1"/>
  <c r="D15" i="1"/>
  <c r="D14" i="1"/>
  <c r="D13" i="1"/>
  <c r="D12" i="1"/>
  <c r="C19" i="1"/>
  <c r="C18" i="1"/>
  <c r="C17" i="1"/>
  <c r="C16" i="1"/>
  <c r="C15" i="1"/>
  <c r="C14" i="1"/>
  <c r="C13" i="1"/>
  <c r="B23" i="1"/>
  <c r="B19" i="1"/>
  <c r="B18" i="1"/>
  <c r="B17" i="1"/>
  <c r="B15" i="1"/>
  <c r="B14" i="1"/>
  <c r="B13" i="1"/>
  <c r="B12" i="1"/>
  <c r="Q23" i="1" l="1"/>
  <c r="K23" i="1"/>
</calcChain>
</file>

<file path=xl/sharedStrings.xml><?xml version="1.0" encoding="utf-8"?>
<sst xmlns="http://schemas.openxmlformats.org/spreadsheetml/2006/main" count="67" uniqueCount="58">
  <si>
    <t xml:space="preserve">Vorbemerkung: Die Preise der beiden neuen DEW-Produkte „Komfort“ und „Premium“ sind mit den übrigen Preisen nur begrenzt vergleichbar, da hier zusammen mit der </t>
  </si>
  <si>
    <t>Stromlieferung optional einige zusätzliche Leistungen in Anspruch genommen werden können. Weitere Einschränkungen s. Fußnoten.</t>
  </si>
  <si>
    <t xml:space="preserve">DEW21 - Stromprodukte            </t>
  </si>
  <si>
    <t>LichtBlick SE</t>
  </si>
  <si>
    <t>EWS Schönau</t>
  </si>
  <si>
    <t>Greenpeace energy</t>
  </si>
  <si>
    <t>Naturstrom AG</t>
  </si>
  <si>
    <r>
      <t xml:space="preserve">Standard </t>
    </r>
    <r>
      <rPr>
        <vertAlign val="superscript"/>
        <sz val="10"/>
        <rFont val="Arial"/>
        <family val="2"/>
      </rPr>
      <t>1</t>
    </r>
  </si>
  <si>
    <r>
      <t xml:space="preserve">Basis </t>
    </r>
    <r>
      <rPr>
        <vertAlign val="superscript"/>
        <sz val="10"/>
        <rFont val="Arial"/>
        <family val="2"/>
      </rPr>
      <t>2</t>
    </r>
  </si>
  <si>
    <r>
      <t xml:space="preserve">Basis </t>
    </r>
    <r>
      <rPr>
        <vertAlign val="superscript"/>
        <sz val="10"/>
        <rFont val="Arial"/>
        <family val="2"/>
      </rPr>
      <t>3</t>
    </r>
  </si>
  <si>
    <r>
      <t xml:space="preserve">Basis </t>
    </r>
    <r>
      <rPr>
        <vertAlign val="superscript"/>
        <sz val="10"/>
        <rFont val="Arial"/>
        <family val="2"/>
      </rPr>
      <t>4</t>
    </r>
  </si>
  <si>
    <r>
      <t xml:space="preserve">Komfort </t>
    </r>
    <r>
      <rPr>
        <vertAlign val="superscript"/>
        <sz val="10"/>
        <rFont val="Arial"/>
        <family val="2"/>
      </rPr>
      <t>5</t>
    </r>
  </si>
  <si>
    <r>
      <t xml:space="preserve">Komfort </t>
    </r>
    <r>
      <rPr>
        <vertAlign val="superscript"/>
        <sz val="10"/>
        <rFont val="Arial"/>
        <family val="2"/>
      </rPr>
      <t>6</t>
    </r>
  </si>
  <si>
    <r>
      <t xml:space="preserve">Premium </t>
    </r>
    <r>
      <rPr>
        <vertAlign val="superscript"/>
        <sz val="10"/>
        <rFont val="Arial"/>
        <family val="2"/>
      </rPr>
      <t>7</t>
    </r>
  </si>
  <si>
    <r>
      <t xml:space="preserve">Grünstrom </t>
    </r>
    <r>
      <rPr>
        <vertAlign val="superscript"/>
        <sz val="10"/>
        <rFont val="Arial"/>
        <family val="2"/>
      </rPr>
      <t>8</t>
    </r>
  </si>
  <si>
    <t>Vertragslaufzeit</t>
  </si>
  <si>
    <t>https://www.dew21.de/</t>
  </si>
  <si>
    <t>24 Monate</t>
  </si>
  <si>
    <t>12 Monate</t>
  </si>
  <si>
    <t>1 Monat</t>
  </si>
  <si>
    <t>https://www.lichtblick.de/</t>
  </si>
  <si>
    <t>https://www.ews-schoenau.de/</t>
  </si>
  <si>
    <t>https://www.greenpeace-energy.de/privatkunden.html</t>
  </si>
  <si>
    <t>https://www.naturstrom.de/</t>
  </si>
  <si>
    <t>Verbrauchspreis je kWh</t>
  </si>
  <si>
    <t>Monatsgrundpreis</t>
  </si>
  <si>
    <t xml:space="preserve">Stromrechnung bei …… kWh/a: </t>
  </si>
  <si>
    <t>Mein Jahresstromverbrauch</t>
  </si>
  <si>
    <t>(im nachfolgendem Feld eintragen)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</si>
  <si>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         Grundversorgungstarif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</si>
  <si>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         Online-Tarif, Vertragslaufzeit 24 Monate, Kündigungsfrist: 3 Monate vor Vertragsende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</si>
  <si>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         Online-Tarif, Vertragslaufzeit 12  Monate, Kündigungsfrist: 3 Monate vor Vertragsende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</si>
  <si>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          Online-Tarif, Vertragslaufzeit 1  Monate, Kündigungsfrist: 1 Monat vor Vertragsende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</si>
  <si>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)          Online-Tarif, Vertragslaufzeit 12 Monate, Kündigungsfrist: 3 Monate vor Vertragsende, Komfort-Paket: persönliche Beratung, Zugang zur DEW21-Vorteilswelt (Rabatte, Freikarten zu Veranstaltungen)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</si>
  <si>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Komfort-Paket: persönliche Beratung, Zugang zur DEW21-Vorteilswelt (Rabatte, Freikarten zu Veranstaltungen)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</si>
  <si>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Premium-Paket: persönliche Beratung, Zugang zur DEW21-Vorteilswelt (Rabatte, Freikarten zu Veranstaltungen), Energiesparberatung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</si>
  <si>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Premium-Paket: persönliche Beratung, Zugang zur DEW21-Vorteilswelt (Rabatte, Freikarten zu Veranstaltungen), kein Ökostrom nach den Kriterien der Umweltverbände</t>
    </r>
  </si>
  <si>
    <t xml:space="preserve"> Preisstand 01.02.2021. </t>
  </si>
  <si>
    <r>
      <t xml:space="preserve">Ökostrom </t>
    </r>
    <r>
      <rPr>
        <vertAlign val="superscript"/>
        <sz val="10"/>
        <rFont val="Arial"/>
        <family val="2"/>
      </rPr>
      <t xml:space="preserve">9  </t>
    </r>
    <r>
      <rPr>
        <sz val="10"/>
        <rFont val="Arial"/>
        <family val="2"/>
      </rPr>
      <t>Relax (24 Mon)</t>
    </r>
  </si>
  <si>
    <r>
      <t xml:space="preserve">Ökostrom </t>
    </r>
    <r>
      <rPr>
        <vertAlign val="superscript"/>
        <sz val="10"/>
        <rFont val="Arial"/>
        <family val="2"/>
      </rPr>
      <t xml:space="preserve">11  </t>
    </r>
    <r>
      <rPr>
        <sz val="10"/>
        <rFont val="Arial"/>
        <family val="2"/>
      </rPr>
      <t>Flex (ohne)</t>
    </r>
  </si>
  <si>
    <r>
      <t xml:space="preserve">Ökostrom </t>
    </r>
    <r>
      <rPr>
        <vertAlign val="superscript"/>
        <sz val="10"/>
        <rFont val="Arial"/>
        <family val="2"/>
      </rPr>
      <t xml:space="preserve">10  </t>
    </r>
    <r>
      <rPr>
        <sz val="10"/>
        <rFont val="Arial"/>
        <family val="2"/>
      </rPr>
      <t>Komfort (12 Mon)</t>
    </r>
  </si>
  <si>
    <r>
      <rPr>
        <vertAlign val="superscript"/>
        <sz val="11"/>
        <color theme="1"/>
        <rFont val="Calibri"/>
        <family val="2"/>
        <scheme val="minor"/>
      </rPr>
      <t xml:space="preserve">11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keine Beschränkungen, Kündigungsfrist: 4 Wochen, 24 Monate Preisgarantie ausgenommen Änderung der Strom- oder Umsatzsteuer, Förderung v. regionalen Projekten </t>
    </r>
  </si>
  <si>
    <r>
      <rPr>
        <vertAlign val="superscript"/>
        <sz val="11"/>
        <color theme="1"/>
        <rFont val="Calibri"/>
        <family val="2"/>
        <scheme val="minor"/>
      </rPr>
      <t xml:space="preserve">13 </t>
    </r>
    <r>
      <rPr>
        <sz val="11"/>
        <color theme="1"/>
        <rFont val="Calibri"/>
        <family val="2"/>
        <scheme val="minor"/>
      </rPr>
      <t>)       Online-Tarif, 100 % Ökostrom aus Wasser- und Windkraft in Österreich und Deutschland, Vertragslaufzeit: keine Beschränkungen, Kündigungsfrist: 1 Monat</t>
    </r>
  </si>
  <si>
    <r>
      <t xml:space="preserve">Ökostrom </t>
    </r>
    <r>
      <rPr>
        <vertAlign val="superscript"/>
        <sz val="10"/>
        <rFont val="Arial"/>
        <family val="2"/>
      </rPr>
      <t>12</t>
    </r>
  </si>
  <si>
    <r>
      <t xml:space="preserve">Basistarif Ökostrom </t>
    </r>
    <r>
      <rPr>
        <vertAlign val="superscript"/>
        <sz val="10"/>
        <rFont val="Arial"/>
        <family val="2"/>
      </rPr>
      <t>13</t>
    </r>
  </si>
  <si>
    <r>
      <t xml:space="preserve">Fördertarif Ökostrom </t>
    </r>
    <r>
      <rPr>
        <vertAlign val="superscript"/>
        <sz val="10"/>
        <rFont val="Arial"/>
        <family val="2"/>
      </rPr>
      <t>14</t>
    </r>
  </si>
  <si>
    <r>
      <t xml:space="preserve">Ökostrom </t>
    </r>
    <r>
      <rPr>
        <vertAlign val="superscript"/>
        <sz val="10"/>
        <rFont val="Arial"/>
        <family val="2"/>
      </rPr>
      <t>16</t>
    </r>
  </si>
  <si>
    <r>
      <t xml:space="preserve">Ökostrom regional </t>
    </r>
    <r>
      <rPr>
        <vertAlign val="superscript"/>
        <sz val="10"/>
        <rFont val="Arial"/>
        <family val="2"/>
      </rPr>
      <t>17</t>
    </r>
  </si>
  <si>
    <r>
      <t xml:space="preserve">Ökostrom young </t>
    </r>
    <r>
      <rPr>
        <vertAlign val="superscript"/>
        <sz val="10"/>
        <rFont val="Arial"/>
        <family val="2"/>
      </rPr>
      <t>15</t>
    </r>
  </si>
  <si>
    <r>
      <rPr>
        <vertAlign val="superscript"/>
        <sz val="11"/>
        <color theme="1"/>
        <rFont val="Calibri"/>
        <family val="2"/>
        <scheme val="minor"/>
      </rPr>
      <t xml:space="preserve">15 </t>
    </r>
    <r>
      <rPr>
        <sz val="11"/>
        <color theme="1"/>
        <rFont val="Calibri"/>
        <family val="2"/>
        <scheme val="minor"/>
      </rPr>
      <t xml:space="preserve">)        Online-Tarif, 100 % Ökostrom aus Wasser- und Windkraft aus Deutschland, Vertragslaufzeit: keine Beschränkungen, Kündigungsfrist: 4 Wochen, </t>
    </r>
    <r>
      <rPr>
        <b/>
        <sz val="11"/>
        <color theme="1"/>
        <rFont val="Calibri"/>
        <family val="2"/>
        <scheme val="minor"/>
      </rPr>
      <t>nur für Kunden bis 27 Jahre</t>
    </r>
    <r>
      <rPr>
        <sz val="11"/>
        <color theme="1"/>
        <rFont val="Calibri"/>
        <family val="2"/>
        <scheme val="minor"/>
      </rPr>
      <t>, eigenes Förderprogramm zum Ausbau der erneuerbaren Energien, 1 Cent/kWh für neue Öko-Energieanlagen</t>
    </r>
  </si>
  <si>
    <r>
      <rPr>
        <vertAlign val="superscript"/>
        <sz val="11"/>
        <color theme="1"/>
        <rFont val="Calibri"/>
        <family val="2"/>
        <scheme val="minor"/>
      </rPr>
      <t xml:space="preserve">16 </t>
    </r>
    <r>
      <rPr>
        <sz val="11"/>
        <color theme="1"/>
        <rFont val="Calibri"/>
        <family val="2"/>
        <scheme val="minor"/>
      </rPr>
      <t>)        100 % Ökostrom aus Wasser- und Windkraft aus Deutschland, Vertragslaufzeit: keine Beschränkungen, Kündigungsfrist: 4 Wochen, eigenes Förderprogramm zum Ausbau der erneuerbaren Energien, 1 Cent/kWh für neue Öko-Energieanlagen</t>
    </r>
  </si>
  <si>
    <r>
      <rPr>
        <vertAlign val="superscript"/>
        <sz val="11"/>
        <color theme="1"/>
        <rFont val="Calibri"/>
        <family val="2"/>
        <scheme val="minor"/>
      </rPr>
      <t xml:space="preserve">17 </t>
    </r>
    <r>
      <rPr>
        <sz val="11"/>
        <color theme="1"/>
        <rFont val="Calibri"/>
        <family val="2"/>
        <scheme val="minor"/>
      </rPr>
      <t xml:space="preserve">)        Online-Tarif, 100 % Ökostrom aus Wasser- und Windkraft aus Deutschland, Vertragslaufzeit: keine Beschränkungen, Kündigungsfrist: 4 Wochen, </t>
    </r>
    <r>
      <rPr>
        <b/>
        <sz val="11"/>
        <color theme="1"/>
        <rFont val="Calibri"/>
        <family val="2"/>
        <scheme val="minor"/>
      </rPr>
      <t>Strombezug: überwiegend aus Ihrer Region</t>
    </r>
    <r>
      <rPr>
        <sz val="11"/>
        <color theme="1"/>
        <rFont val="Calibri"/>
        <family val="2"/>
        <scheme val="minor"/>
      </rPr>
      <t>, eigenes Förderprogramm zum Ausbau der erneuerbaren Energien, 1 Cent/kWh für neue Öko-Energieanlagen</t>
    </r>
  </si>
  <si>
    <r>
      <rPr>
        <vertAlign val="superscript"/>
        <sz val="11"/>
        <color theme="1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>)         Online-Tarif, 100 % Ökostrom aus Wasser- und Windkraft in Österreich und Deutschland, Vertragslaufzeit: keine Beschränkungen, Kündigungsfrist: 1 Monat,  eigenes Förderprogramm zum Ausbau der erneuerbaren Energien finanziert über einen Preisaufschlag von 1 Cent je kWh Stromverbrauch → Sonnencent</t>
    </r>
  </si>
  <si>
    <t>Preisgarantie bis 31.12.2022</t>
  </si>
  <si>
    <r>
      <rPr>
        <vertAlign val="super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 xml:space="preserve">)        Online-Tarif, 100 % Ökostrom aus Wasser- und Windkraft, über 70 % aus Neuanlagen, Vertragslaufzeit: keine Beschränkungen, Kündigungsfrist: 1 Monat, eigenes Förderprogramm zum Ausbau der erneuerbaren Energien </t>
    </r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Sonnencent, Preis zum 01.01.2022</t>
    </r>
  </si>
  <si>
    <r>
      <rPr>
        <vertAlign val="super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12 Monate, Kündigungsfrist, 4 Wochen vor Ende der Vertragslaufende, Förderung v. regionalen Projekten, Bonuszahlung in Höhe von 9 bis 11 %  der Gesamtzahlung nach Ablauf der 12-monatigen Vertrags-Laufzeit </t>
    </r>
    <r>
      <rPr>
        <u/>
        <sz val="11"/>
        <color theme="1"/>
        <rFont val="Calibri"/>
        <family val="2"/>
        <scheme val="minor"/>
      </rPr>
      <t>angekündigt</t>
    </r>
  </si>
  <si>
    <r>
      <rPr>
        <vertAlign val="superscript"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24 Monate, Kündigungsfrist: 4 Wochen vor Ende der Vertragsende, Förderung v. regionalen Projekten, Bonuszahlung in Höhe von 9 bis 11 %  der Gesamtzahlung nach Ablauf der 12-monatigen Vertrags-Laufzeit angekündigt </t>
    </r>
  </si>
  <si>
    <t>Strompreisrechner mit neuen DEW21-Tarifen (Stand: 18.11.2021)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</si>
</sst>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00&quot; €&quot;_-;\-* #,##0.0000&quot; €&quot;_-;_-* \-????&quot; €&quot;_-;_-@_-"/>
    <numFmt numFmtId="165" formatCode="_-* #,##0.00&quot; €&quot;_-;\-* #,##0.00&quot; €&quot;_-;_-* \-??&quot; €&quot;_-;_-@_-"/>
    <numFmt numFmtId="166" formatCode="_-* #,##0.000\ &quot;€&quot;_-;\-* #,##0.000\ &quot;€&quot;_-;_-* &quot;-&quot;???\ &quot;€&quot;_-;_-@_-"/>
    <numFmt numFmtId="167" formatCode="_-* #,##0.00000\ &quot;€&quot;_-;\-* #,##0.00000\ &quot;€&quot;_-;_-* &quot;-&quot;?????\ &quot;€&quot;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7"/>
      </patternFill>
    </fill>
    <fill>
      <patternFill patternType="solid">
        <fgColor indexed="27"/>
        <bgColor indexed="41"/>
      </patternFill>
    </fill>
    <fill>
      <patternFill patternType="solid">
        <fgColor rgb="FFB9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CCFF"/>
        <bgColor indexed="17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26"/>
      </patternFill>
    </fill>
    <fill>
      <patternFill patternType="solid">
        <fgColor rgb="FFFFCCFF"/>
        <bgColor indexed="41"/>
      </patternFill>
    </fill>
    <fill>
      <patternFill patternType="solid">
        <fgColor rgb="FFC5FFC5"/>
        <bgColor indexed="27"/>
      </patternFill>
    </fill>
    <fill>
      <patternFill patternType="solid">
        <fgColor rgb="FFC5FFC5"/>
        <bgColor indexed="41"/>
      </patternFill>
    </fill>
    <fill>
      <patternFill patternType="solid">
        <fgColor theme="9" tint="0.79998168889431442"/>
        <bgColor indexed="41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hair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medium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indexed="22"/>
      </top>
      <bottom/>
      <diagonal/>
    </border>
    <border>
      <left/>
      <right style="medium">
        <color indexed="22"/>
      </right>
      <top style="hair">
        <color indexed="22"/>
      </top>
      <bottom/>
      <diagonal/>
    </border>
    <border>
      <left style="medium">
        <color indexed="22"/>
      </left>
      <right style="medium">
        <color indexed="22"/>
      </right>
      <top style="hair">
        <color indexed="22"/>
      </top>
      <bottom style="medium">
        <color indexed="22"/>
      </bottom>
      <diagonal/>
    </border>
    <border>
      <left/>
      <right style="medium">
        <color indexed="22"/>
      </right>
      <top style="hair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hair">
        <color indexed="2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166" fontId="0" fillId="0" borderId="0" xfId="0" applyNumberFormat="1"/>
    <xf numFmtId="166" fontId="0" fillId="0" borderId="0" xfId="0" applyNumberFormat="1" applyAlignment="1">
      <alignment vertical="center"/>
    </xf>
    <xf numFmtId="0" fontId="3" fillId="3" borderId="9" xfId="0" applyFont="1" applyFill="1" applyBorder="1" applyProtection="1"/>
    <xf numFmtId="164" fontId="8" fillId="9" borderId="9" xfId="0" applyNumberFormat="1" applyFont="1" applyFill="1" applyBorder="1" applyAlignment="1" applyProtection="1">
      <alignment horizontal="center"/>
    </xf>
    <xf numFmtId="164" fontId="8" fillId="15" borderId="9" xfId="0" applyNumberFormat="1" applyFont="1" applyFill="1" applyBorder="1" applyAlignment="1" applyProtection="1">
      <alignment horizontal="center"/>
    </xf>
    <xf numFmtId="164" fontId="8" fillId="10" borderId="9" xfId="0" applyNumberFormat="1" applyFont="1" applyFill="1" applyBorder="1" applyAlignment="1" applyProtection="1">
      <alignment horizontal="center"/>
    </xf>
    <xf numFmtId="164" fontId="8" fillId="11" borderId="9" xfId="0" applyNumberFormat="1" applyFont="1" applyFill="1" applyBorder="1" applyAlignment="1" applyProtection="1">
      <alignment horizontal="center"/>
    </xf>
    <xf numFmtId="165" fontId="9" fillId="4" borderId="9" xfId="0" applyNumberFormat="1" applyFont="1" applyFill="1" applyBorder="1" applyAlignment="1" applyProtection="1">
      <alignment horizontal="center" vertical="center" wrapText="1"/>
    </xf>
    <xf numFmtId="165" fontId="1" fillId="4" borderId="9" xfId="0" applyNumberFormat="1" applyFont="1" applyFill="1" applyBorder="1" applyProtection="1"/>
    <xf numFmtId="165" fontId="8" fillId="9" borderId="9" xfId="0" applyNumberFormat="1" applyFont="1" applyFill="1" applyBorder="1" applyAlignment="1" applyProtection="1">
      <alignment horizontal="center"/>
    </xf>
    <xf numFmtId="165" fontId="8" fillId="15" borderId="9" xfId="0" applyNumberFormat="1" applyFont="1" applyFill="1" applyBorder="1" applyAlignment="1" applyProtection="1">
      <alignment horizontal="center"/>
    </xf>
    <xf numFmtId="165" fontId="8" fillId="10" borderId="9" xfId="0" applyNumberFormat="1" applyFont="1" applyFill="1" applyBorder="1" applyAlignment="1" applyProtection="1">
      <alignment horizontal="center"/>
    </xf>
    <xf numFmtId="165" fontId="8" fillId="11" borderId="9" xfId="0" applyNumberFormat="1" applyFont="1" applyFill="1" applyBorder="1" applyAlignment="1" applyProtection="1">
      <alignment horizontal="center"/>
    </xf>
    <xf numFmtId="165" fontId="0" fillId="4" borderId="9" xfId="0" applyNumberFormat="1" applyFont="1" applyFill="1" applyBorder="1" applyProtection="1"/>
    <xf numFmtId="0" fontId="0" fillId="9" borderId="9" xfId="0" applyFont="1" applyFill="1" applyBorder="1" applyProtection="1"/>
    <xf numFmtId="0" fontId="0" fillId="15" borderId="9" xfId="0" applyFont="1" applyFill="1" applyBorder="1" applyProtection="1"/>
    <xf numFmtId="0" fontId="0" fillId="10" borderId="9" xfId="0" applyFont="1" applyFill="1" applyBorder="1" applyProtection="1"/>
    <xf numFmtId="0" fontId="0" fillId="11" borderId="9" xfId="0" applyFont="1" applyFill="1" applyBorder="1" applyProtection="1"/>
    <xf numFmtId="4" fontId="1" fillId="3" borderId="10" xfId="0" applyNumberFormat="1" applyFont="1" applyFill="1" applyBorder="1" applyAlignment="1" applyProtection="1">
      <alignment horizontal="center"/>
    </xf>
    <xf numFmtId="165" fontId="1" fillId="9" borderId="1" xfId="0" applyNumberFormat="1" applyFont="1" applyFill="1" applyBorder="1" applyProtection="1"/>
    <xf numFmtId="165" fontId="1" fillId="9" borderId="1" xfId="0" applyNumberFormat="1" applyFont="1" applyFill="1" applyBorder="1" applyAlignment="1" applyProtection="1">
      <alignment horizontal="right"/>
    </xf>
    <xf numFmtId="165" fontId="1" fillId="15" borderId="1" xfId="0" applyNumberFormat="1" applyFont="1" applyFill="1" applyBorder="1" applyProtection="1"/>
    <xf numFmtId="165" fontId="8" fillId="10" borderId="1" xfId="0" applyNumberFormat="1" applyFont="1" applyFill="1" applyBorder="1" applyAlignment="1" applyProtection="1">
      <alignment horizontal="center"/>
    </xf>
    <xf numFmtId="165" fontId="1" fillId="11" borderId="1" xfId="0" applyNumberFormat="1" applyFont="1" applyFill="1" applyBorder="1" applyProtection="1"/>
    <xf numFmtId="4" fontId="1" fillId="3" borderId="12" xfId="0" applyNumberFormat="1" applyFont="1" applyFill="1" applyBorder="1" applyAlignment="1" applyProtection="1">
      <alignment horizontal="center"/>
    </xf>
    <xf numFmtId="165" fontId="1" fillId="9" borderId="9" xfId="0" applyNumberFormat="1" applyFont="1" applyFill="1" applyBorder="1" applyProtection="1"/>
    <xf numFmtId="165" fontId="1" fillId="9" borderId="9" xfId="0" applyNumberFormat="1" applyFont="1" applyFill="1" applyBorder="1" applyAlignment="1" applyProtection="1">
      <alignment horizontal="right"/>
    </xf>
    <xf numFmtId="165" fontId="1" fillId="15" borderId="9" xfId="0" applyNumberFormat="1" applyFont="1" applyFill="1" applyBorder="1" applyProtection="1"/>
    <xf numFmtId="165" fontId="1" fillId="11" borderId="9" xfId="0" applyNumberFormat="1" applyFont="1" applyFill="1" applyBorder="1" applyProtection="1"/>
    <xf numFmtId="4" fontId="1" fillId="3" borderId="11" xfId="0" applyNumberFormat="1" applyFont="1" applyFill="1" applyBorder="1" applyAlignment="1" applyProtection="1">
      <alignment horizontal="center"/>
    </xf>
    <xf numFmtId="165" fontId="1" fillId="4" borderId="11" xfId="0" applyNumberFormat="1" applyFont="1" applyFill="1" applyBorder="1" applyProtection="1"/>
    <xf numFmtId="165" fontId="1" fillId="4" borderId="13" xfId="0" applyNumberFormat="1" applyFont="1" applyFill="1" applyBorder="1" applyProtection="1"/>
    <xf numFmtId="165" fontId="1" fillId="4" borderId="18" xfId="0" applyNumberFormat="1" applyFont="1" applyFill="1" applyBorder="1" applyProtection="1"/>
    <xf numFmtId="165" fontId="1" fillId="9" borderId="18" xfId="0" applyNumberFormat="1" applyFont="1" applyFill="1" applyBorder="1" applyProtection="1"/>
    <xf numFmtId="165" fontId="1" fillId="9" borderId="18" xfId="0" applyNumberFormat="1" applyFont="1" applyFill="1" applyBorder="1" applyAlignment="1" applyProtection="1">
      <alignment horizontal="right"/>
    </xf>
    <xf numFmtId="165" fontId="1" fillId="15" borderId="18" xfId="0" applyNumberFormat="1" applyFont="1" applyFill="1" applyBorder="1" applyProtection="1"/>
    <xf numFmtId="165" fontId="1" fillId="10" borderId="18" xfId="0" applyNumberFormat="1" applyFont="1" applyFill="1" applyBorder="1" applyProtection="1"/>
    <xf numFmtId="165" fontId="1" fillId="11" borderId="18" xfId="0" applyNumberFormat="1" applyFont="1" applyFill="1" applyBorder="1" applyProtection="1"/>
    <xf numFmtId="0" fontId="3" fillId="3" borderId="11" xfId="0" applyFont="1" applyFill="1" applyBorder="1" applyProtection="1"/>
    <xf numFmtId="0" fontId="3" fillId="4" borderId="13" xfId="0" applyFont="1" applyFill="1" applyBorder="1" applyAlignment="1" applyProtection="1"/>
    <xf numFmtId="0" fontId="3" fillId="4" borderId="11" xfId="0" applyFont="1" applyFill="1" applyBorder="1" applyAlignment="1" applyProtection="1">
      <alignment horizontal="center"/>
    </xf>
    <xf numFmtId="0" fontId="1" fillId="9" borderId="11" xfId="0" applyFont="1" applyFill="1" applyBorder="1" applyProtection="1"/>
    <xf numFmtId="0" fontId="1" fillId="9" borderId="11" xfId="0" applyFont="1" applyFill="1" applyBorder="1" applyAlignment="1" applyProtection="1">
      <alignment horizontal="right"/>
    </xf>
    <xf numFmtId="0" fontId="1" fillId="15" borderId="11" xfId="0" applyFont="1" applyFill="1" applyBorder="1" applyProtection="1"/>
    <xf numFmtId="0" fontId="1" fillId="10" borderId="11" xfId="0" applyFont="1" applyFill="1" applyBorder="1" applyProtection="1"/>
    <xf numFmtId="0" fontId="1" fillId="11" borderId="11" xfId="0" applyFont="1" applyFill="1" applyBorder="1" applyProtection="1"/>
    <xf numFmtId="0" fontId="1" fillId="3" borderId="14" xfId="0" applyFont="1" applyFill="1" applyBorder="1" applyProtection="1"/>
    <xf numFmtId="0" fontId="3" fillId="4" borderId="15" xfId="0" applyFont="1" applyFill="1" applyBorder="1" applyAlignment="1" applyProtection="1">
      <alignment horizontal="center"/>
    </xf>
    <xf numFmtId="0" fontId="1" fillId="9" borderId="14" xfId="0" applyFont="1" applyFill="1" applyBorder="1" applyProtection="1"/>
    <xf numFmtId="0" fontId="1" fillId="9" borderId="0" xfId="0" applyFont="1" applyFill="1" applyBorder="1" applyAlignment="1" applyProtection="1">
      <alignment horizontal="right"/>
    </xf>
    <xf numFmtId="0" fontId="1" fillId="15" borderId="14" xfId="0" applyFont="1" applyFill="1" applyBorder="1" applyProtection="1"/>
    <xf numFmtId="0" fontId="1" fillId="10" borderId="14" xfId="0" applyFont="1" applyFill="1" applyBorder="1" applyProtection="1"/>
    <xf numFmtId="0" fontId="1" fillId="11" borderId="14" xfId="0" applyFont="1" applyFill="1" applyBorder="1" applyProtection="1"/>
    <xf numFmtId="0" fontId="0" fillId="3" borderId="1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top"/>
    </xf>
    <xf numFmtId="0" fontId="5" fillId="3" borderId="5" xfId="0" applyFont="1" applyFill="1" applyBorder="1" applyProtection="1"/>
    <xf numFmtId="0" fontId="3" fillId="3" borderId="8" xfId="0" applyFont="1" applyFill="1" applyBorder="1" applyProtection="1"/>
    <xf numFmtId="0" fontId="3" fillId="15" borderId="1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top" wrapText="1"/>
    </xf>
    <xf numFmtId="0" fontId="4" fillId="13" borderId="5" xfId="0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  <xf numFmtId="0" fontId="8" fillId="16" borderId="5" xfId="0" applyFont="1" applyFill="1" applyBorder="1" applyAlignment="1" applyProtection="1">
      <alignment horizontal="center"/>
    </xf>
    <xf numFmtId="0" fontId="8" fillId="17" borderId="5" xfId="0" applyFont="1" applyFill="1" applyBorder="1" applyAlignment="1" applyProtection="1">
      <alignment horizontal="center"/>
    </xf>
    <xf numFmtId="0" fontId="8" fillId="14" borderId="5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44" fontId="1" fillId="4" borderId="17" xfId="0" applyNumberFormat="1" applyFont="1" applyFill="1" applyBorder="1" applyAlignment="1" applyProtection="1">
      <alignment horizontal="right"/>
    </xf>
    <xf numFmtId="165" fontId="1" fillId="4" borderId="17" xfId="0" applyNumberFormat="1" applyFont="1" applyFill="1" applyBorder="1" applyAlignment="1" applyProtection="1">
      <alignment horizontal="right"/>
    </xf>
    <xf numFmtId="165" fontId="1" fillId="4" borderId="16" xfId="0" applyNumberFormat="1" applyFont="1" applyFill="1" applyBorder="1" applyAlignment="1" applyProtection="1">
      <alignment horizontal="right"/>
    </xf>
    <xf numFmtId="165" fontId="1" fillId="9" borderId="16" xfId="0" applyNumberFormat="1" applyFont="1" applyFill="1" applyBorder="1" applyAlignment="1" applyProtection="1">
      <alignment horizontal="right"/>
    </xf>
    <xf numFmtId="165" fontId="1" fillId="15" borderId="16" xfId="0" applyNumberFormat="1" applyFont="1" applyFill="1" applyBorder="1" applyAlignment="1" applyProtection="1">
      <alignment horizontal="right"/>
    </xf>
    <xf numFmtId="165" fontId="1" fillId="10" borderId="16" xfId="0" applyNumberFormat="1" applyFont="1" applyFill="1" applyBorder="1" applyAlignment="1" applyProtection="1">
      <alignment horizontal="right"/>
    </xf>
    <xf numFmtId="165" fontId="1" fillId="11" borderId="16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3" fillId="5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0" fillId="7" borderId="0" xfId="0" applyFill="1" applyProtection="1"/>
    <xf numFmtId="0" fontId="0" fillId="6" borderId="0" xfId="0" applyFill="1" applyProtection="1"/>
    <xf numFmtId="0" fontId="0" fillId="12" borderId="0" xfId="0" applyFill="1" applyProtection="1"/>
    <xf numFmtId="4" fontId="3" fillId="3" borderId="16" xfId="0" applyNumberFormat="1" applyFont="1" applyFill="1" applyBorder="1" applyAlignment="1" applyProtection="1">
      <alignment horizontal="center"/>
      <protection locked="0" hidden="1"/>
    </xf>
    <xf numFmtId="164" fontId="8" fillId="0" borderId="3" xfId="0" applyNumberFormat="1" applyFont="1" applyFill="1" applyBorder="1" applyAlignment="1" applyProtection="1">
      <alignment horizontal="center"/>
    </xf>
    <xf numFmtId="167" fontId="9" fillId="4" borderId="9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Protection="1"/>
    <xf numFmtId="0" fontId="3" fillId="4" borderId="4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</xf>
    <xf numFmtId="0" fontId="4" fillId="11" borderId="6" xfId="0" applyFont="1" applyFill="1" applyBorder="1" applyAlignment="1" applyProtection="1">
      <alignment horizontal="center" vertical="top" wrapText="1"/>
    </xf>
    <xf numFmtId="0" fontId="4" fillId="11" borderId="0" xfId="0" applyFont="1" applyFill="1" applyBorder="1" applyAlignment="1" applyProtection="1">
      <alignment horizontal="center" vertical="top" wrapText="1"/>
    </xf>
    <xf numFmtId="0" fontId="4" fillId="11" borderId="7" xfId="0" applyFont="1" applyFill="1" applyBorder="1" applyAlignment="1" applyProtection="1">
      <alignment horizontal="center" vertical="top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7" xfId="0" applyFont="1" applyFill="1" applyBorder="1" applyAlignment="1" applyProtection="1">
      <alignment horizontal="center" vertical="top"/>
    </xf>
    <xf numFmtId="0" fontId="3" fillId="10" borderId="2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top" wrapText="1"/>
    </xf>
    <xf numFmtId="0" fontId="4" fillId="10" borderId="7" xfId="0" applyFont="1" applyFill="1" applyBorder="1" applyAlignment="1" applyProtection="1">
      <alignment horizontal="center" vertical="top" wrapText="1"/>
    </xf>
    <xf numFmtId="0" fontId="3" fillId="9" borderId="2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0" fillId="4" borderId="8" xfId="1" applyFill="1" applyBorder="1" applyAlignment="1" applyProtection="1">
      <alignment horizontal="center"/>
      <protection hidden="1"/>
    </xf>
    <xf numFmtId="0" fontId="10" fillId="9" borderId="5" xfId="1" applyFill="1" applyBorder="1" applyAlignment="1" applyProtection="1">
      <alignment horizontal="center"/>
      <protection hidden="1"/>
    </xf>
    <xf numFmtId="0" fontId="14" fillId="9" borderId="5" xfId="1" applyFont="1" applyFill="1" applyBorder="1" applyAlignment="1" applyProtection="1">
      <alignment horizontal="center"/>
      <protection hidden="1"/>
    </xf>
    <xf numFmtId="0" fontId="14" fillId="15" borderId="8" xfId="1" applyFont="1" applyFill="1" applyBorder="1" applyAlignment="1" applyProtection="1">
      <alignment horizontal="center"/>
      <protection hidden="1"/>
    </xf>
    <xf numFmtId="0" fontId="14" fillId="10" borderId="8" xfId="1" applyFont="1" applyFill="1" applyBorder="1" applyProtection="1">
      <protection hidden="1"/>
    </xf>
    <xf numFmtId="0" fontId="6" fillId="10" borderId="8" xfId="0" applyFont="1" applyFill="1" applyBorder="1" applyProtection="1">
      <protection hidden="1"/>
    </xf>
    <xf numFmtId="0" fontId="10" fillId="11" borderId="8" xfId="1" applyFill="1" applyBorder="1" applyAlignment="1" applyProtection="1">
      <alignment horizontal="center"/>
      <protection hidden="1"/>
    </xf>
    <xf numFmtId="0" fontId="14" fillId="11" borderId="8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chtblick.de/" TargetMode="External"/><Relationship Id="rId3" Type="http://schemas.openxmlformats.org/officeDocument/2006/relationships/hyperlink" Target="https://www.ews-schoenau.de/" TargetMode="External"/><Relationship Id="rId7" Type="http://schemas.openxmlformats.org/officeDocument/2006/relationships/hyperlink" Target="https://www.naturstrom.de/" TargetMode="External"/><Relationship Id="rId2" Type="http://schemas.openxmlformats.org/officeDocument/2006/relationships/hyperlink" Target="https://www.dew21.d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naturstrom.de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naturstrom.de/" TargetMode="External"/><Relationship Id="rId10" Type="http://schemas.openxmlformats.org/officeDocument/2006/relationships/hyperlink" Target="https://www.lichtblick.de/" TargetMode="External"/><Relationship Id="rId4" Type="http://schemas.openxmlformats.org/officeDocument/2006/relationships/hyperlink" Target="https://www.greenpeace-energy.de/privatkunden.html" TargetMode="External"/><Relationship Id="rId9" Type="http://schemas.openxmlformats.org/officeDocument/2006/relationships/hyperlink" Target="https://www.lichtblic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indowProtection="1" tabSelected="1" topLeftCell="A13" workbookViewId="0">
      <selection activeCell="J31" sqref="J31"/>
    </sheetView>
  </sheetViews>
  <sheetFormatPr baseColWidth="10" defaultRowHeight="14.4" x14ac:dyDescent="0.3"/>
  <cols>
    <col min="1" max="1" width="34.109375" customWidth="1"/>
    <col min="2" max="2" width="21" customWidth="1"/>
    <col min="3" max="9" width="13.44140625" customWidth="1"/>
    <col min="10" max="10" width="23.109375" customWidth="1"/>
    <col min="11" max="11" width="23.109375" style="1" customWidth="1"/>
    <col min="12" max="17" width="23.109375" customWidth="1"/>
    <col min="18" max="18" width="23.109375" style="1" customWidth="1"/>
  </cols>
  <sheetData>
    <row r="1" spans="1:24" ht="15.6" x14ac:dyDescent="0.3">
      <c r="A1" s="111"/>
      <c r="B1" s="111"/>
      <c r="C1" s="111"/>
      <c r="D1" s="112" t="s">
        <v>57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  <c r="T1" s="1"/>
      <c r="U1" s="1"/>
      <c r="V1" s="1"/>
      <c r="W1" s="1"/>
      <c r="X1" s="1"/>
    </row>
    <row r="2" spans="1:24" ht="15.6" x14ac:dyDescent="0.3">
      <c r="A2" s="111" t="s">
        <v>0</v>
      </c>
      <c r="B2" s="111"/>
      <c r="C2" s="111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"/>
      <c r="T2" s="1"/>
      <c r="U2" s="1"/>
      <c r="V2" s="1"/>
      <c r="W2" s="1"/>
      <c r="X2" s="1"/>
    </row>
    <row r="3" spans="1:24" ht="15.6" x14ac:dyDescent="0.3">
      <c r="A3" s="111" t="s">
        <v>1</v>
      </c>
      <c r="B3" s="111"/>
      <c r="C3" s="111"/>
      <c r="D3" s="11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"/>
      <c r="T3" s="1"/>
      <c r="U3" s="1"/>
      <c r="V3" s="1"/>
      <c r="W3" s="1"/>
      <c r="X3" s="1"/>
    </row>
    <row r="4" spans="1:24" ht="15" thickBot="1" x14ac:dyDescent="0.3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"/>
      <c r="T4" s="1"/>
      <c r="U4" s="1"/>
      <c r="V4" s="1"/>
      <c r="W4" s="1"/>
      <c r="X4" s="1"/>
    </row>
    <row r="5" spans="1:24" x14ac:dyDescent="0.3">
      <c r="A5" s="59"/>
      <c r="B5" s="98" t="s">
        <v>2</v>
      </c>
      <c r="C5" s="99"/>
      <c r="D5" s="99"/>
      <c r="E5" s="99"/>
      <c r="F5" s="99"/>
      <c r="G5" s="99"/>
      <c r="H5" s="100"/>
      <c r="I5" s="90"/>
      <c r="J5" s="108" t="s">
        <v>3</v>
      </c>
      <c r="K5" s="109"/>
      <c r="L5" s="110"/>
      <c r="M5" s="63" t="s">
        <v>4</v>
      </c>
      <c r="N5" s="104" t="s">
        <v>5</v>
      </c>
      <c r="O5" s="105"/>
      <c r="P5" s="95" t="s">
        <v>6</v>
      </c>
      <c r="Q5" s="96"/>
      <c r="R5" s="97"/>
      <c r="S5" s="7"/>
      <c r="T5" s="7"/>
      <c r="U5" s="7"/>
      <c r="V5" s="7"/>
      <c r="W5" s="7"/>
      <c r="X5" s="3"/>
    </row>
    <row r="6" spans="1:24" x14ac:dyDescent="0.3">
      <c r="A6" s="60"/>
      <c r="B6" s="101" t="s">
        <v>37</v>
      </c>
      <c r="C6" s="102"/>
      <c r="D6" s="102"/>
      <c r="E6" s="102"/>
      <c r="F6" s="102"/>
      <c r="G6" s="102"/>
      <c r="H6" s="103"/>
      <c r="I6" s="91"/>
      <c r="J6" s="64"/>
      <c r="K6" s="64"/>
      <c r="L6" s="64"/>
      <c r="M6" s="65" t="s">
        <v>53</v>
      </c>
      <c r="N6" s="106" t="s">
        <v>53</v>
      </c>
      <c r="O6" s="107"/>
      <c r="P6" s="92" t="s">
        <v>53</v>
      </c>
      <c r="Q6" s="93"/>
      <c r="R6" s="94"/>
      <c r="S6" s="1"/>
      <c r="T6" s="1"/>
      <c r="U6" s="1"/>
      <c r="V6" s="1"/>
      <c r="W6" s="1"/>
      <c r="X6" s="1"/>
    </row>
    <row r="7" spans="1:24" ht="16.2" x14ac:dyDescent="0.3">
      <c r="A7" s="61"/>
      <c r="B7" s="66" t="s">
        <v>7</v>
      </c>
      <c r="C7" s="66" t="s">
        <v>8</v>
      </c>
      <c r="D7" s="66" t="s">
        <v>9</v>
      </c>
      <c r="E7" s="66" t="s">
        <v>10</v>
      </c>
      <c r="F7" s="66" t="s">
        <v>11</v>
      </c>
      <c r="G7" s="66" t="s">
        <v>12</v>
      </c>
      <c r="H7" s="66" t="s">
        <v>13</v>
      </c>
      <c r="I7" s="66" t="s">
        <v>14</v>
      </c>
      <c r="J7" s="67" t="s">
        <v>38</v>
      </c>
      <c r="K7" s="67" t="s">
        <v>40</v>
      </c>
      <c r="L7" s="67" t="s">
        <v>39</v>
      </c>
      <c r="M7" s="68" t="s">
        <v>43</v>
      </c>
      <c r="N7" s="69" t="s">
        <v>44</v>
      </c>
      <c r="O7" s="69" t="s">
        <v>45</v>
      </c>
      <c r="P7" s="70" t="s">
        <v>48</v>
      </c>
      <c r="Q7" s="70" t="s">
        <v>46</v>
      </c>
      <c r="R7" s="70" t="s">
        <v>47</v>
      </c>
      <c r="S7" s="1"/>
      <c r="T7" s="1"/>
      <c r="U7" s="1"/>
      <c r="V7" s="1"/>
      <c r="W7" s="1"/>
      <c r="X7" s="1"/>
    </row>
    <row r="8" spans="1:24" ht="15" thickBot="1" x14ac:dyDescent="0.35">
      <c r="A8" s="62" t="s">
        <v>15</v>
      </c>
      <c r="B8" s="113" t="s">
        <v>16</v>
      </c>
      <c r="C8" s="71" t="s">
        <v>17</v>
      </c>
      <c r="D8" s="71" t="s">
        <v>18</v>
      </c>
      <c r="E8" s="71" t="s">
        <v>19</v>
      </c>
      <c r="F8" s="71" t="s">
        <v>18</v>
      </c>
      <c r="G8" s="71" t="s">
        <v>17</v>
      </c>
      <c r="H8" s="71" t="s">
        <v>17</v>
      </c>
      <c r="I8" s="72"/>
      <c r="J8" s="114" t="s">
        <v>20</v>
      </c>
      <c r="K8" s="115" t="s">
        <v>20</v>
      </c>
      <c r="L8" s="115" t="s">
        <v>20</v>
      </c>
      <c r="M8" s="116" t="s">
        <v>21</v>
      </c>
      <c r="N8" s="117" t="s">
        <v>22</v>
      </c>
      <c r="O8" s="118"/>
      <c r="P8" s="119" t="s">
        <v>23</v>
      </c>
      <c r="Q8" s="120" t="s">
        <v>23</v>
      </c>
      <c r="R8" s="120" t="s">
        <v>23</v>
      </c>
      <c r="S8" s="1"/>
      <c r="T8" s="1"/>
      <c r="U8" s="1"/>
      <c r="V8" s="1"/>
      <c r="W8" s="1"/>
      <c r="X8" s="1"/>
    </row>
    <row r="9" spans="1:24" ht="15" thickBot="1" x14ac:dyDescent="0.35">
      <c r="A9" s="8" t="s">
        <v>24</v>
      </c>
      <c r="B9" s="88">
        <v>0.31345000000000001</v>
      </c>
      <c r="C9" s="88">
        <v>0.27639999999999998</v>
      </c>
      <c r="D9" s="88">
        <v>0.27879999999999999</v>
      </c>
      <c r="E9" s="88">
        <v>0.2823</v>
      </c>
      <c r="F9" s="88">
        <v>0.29530000000000001</v>
      </c>
      <c r="G9" s="88">
        <v>0.29060000000000002</v>
      </c>
      <c r="H9" s="88">
        <v>0.2974</v>
      </c>
      <c r="I9" s="88">
        <v>0.3</v>
      </c>
      <c r="J9" s="9">
        <v>0.40600000000000003</v>
      </c>
      <c r="K9" s="9">
        <v>0.40710000000000002</v>
      </c>
      <c r="L9" s="9">
        <v>0.4123</v>
      </c>
      <c r="M9" s="10">
        <v>0.30499999999999999</v>
      </c>
      <c r="N9" s="11">
        <v>0.309</v>
      </c>
      <c r="O9" s="11">
        <v>0.32100000000000001</v>
      </c>
      <c r="P9" s="12">
        <v>0.309</v>
      </c>
      <c r="Q9" s="12">
        <v>0.31900000000000001</v>
      </c>
      <c r="R9" s="12">
        <v>0.32900000000000001</v>
      </c>
      <c r="S9" s="1"/>
      <c r="T9" s="1"/>
      <c r="U9" s="1"/>
      <c r="V9" s="1"/>
      <c r="W9" s="1"/>
      <c r="X9" s="1"/>
    </row>
    <row r="10" spans="1:24" ht="15" thickBot="1" x14ac:dyDescent="0.35">
      <c r="A10" s="8" t="s">
        <v>25</v>
      </c>
      <c r="B10" s="13">
        <f>155.75/12</f>
        <v>12.979166666666666</v>
      </c>
      <c r="C10" s="14">
        <f>172.22/12</f>
        <v>14.351666666666667</v>
      </c>
      <c r="D10" s="14">
        <f>172.22/12</f>
        <v>14.351666666666667</v>
      </c>
      <c r="E10" s="14">
        <f>172.22/12</f>
        <v>14.351666666666667</v>
      </c>
      <c r="F10" s="14">
        <f t="shared" ref="F10:G10" si="0">180.22/12</f>
        <v>15.018333333333333</v>
      </c>
      <c r="G10" s="14">
        <f t="shared" si="0"/>
        <v>15.018333333333333</v>
      </c>
      <c r="H10" s="14">
        <v>14.1</v>
      </c>
      <c r="I10" s="14">
        <f>180.22/12</f>
        <v>15.018333333333333</v>
      </c>
      <c r="J10" s="15">
        <v>15.98</v>
      </c>
      <c r="K10" s="15">
        <f>191.7/12</f>
        <v>15.975</v>
      </c>
      <c r="L10" s="15">
        <v>15.98</v>
      </c>
      <c r="M10" s="16">
        <v>9.9499999999999993</v>
      </c>
      <c r="N10" s="17">
        <v>8.9</v>
      </c>
      <c r="O10" s="17">
        <v>8.9</v>
      </c>
      <c r="P10" s="18">
        <v>11.9</v>
      </c>
      <c r="Q10" s="18">
        <v>11.9</v>
      </c>
      <c r="R10" s="18">
        <v>11.9</v>
      </c>
      <c r="S10" s="1"/>
      <c r="T10" s="1"/>
      <c r="U10" s="1"/>
      <c r="V10" s="1"/>
      <c r="W10" s="1"/>
      <c r="X10" s="1"/>
    </row>
    <row r="11" spans="1:24" ht="15" thickBot="1" x14ac:dyDescent="0.35">
      <c r="A11" s="8" t="s">
        <v>26</v>
      </c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1"/>
      <c r="N11" s="22"/>
      <c r="O11" s="22"/>
      <c r="P11" s="23"/>
      <c r="Q11" s="23"/>
      <c r="R11" s="23"/>
      <c r="S11" s="1"/>
      <c r="T11" s="1"/>
      <c r="U11" s="1"/>
      <c r="V11" s="1"/>
      <c r="W11" s="1"/>
      <c r="X11" s="1"/>
    </row>
    <row r="12" spans="1:24" ht="15" thickBot="1" x14ac:dyDescent="0.35">
      <c r="A12" s="24">
        <v>1000</v>
      </c>
      <c r="B12" s="14">
        <f>A12*B9+B10*12</f>
        <v>469.2</v>
      </c>
      <c r="C12" s="14">
        <f>A12*C9+C10*12</f>
        <v>448.62</v>
      </c>
      <c r="D12" s="14">
        <f>A12*D9+D10*12</f>
        <v>451.02</v>
      </c>
      <c r="E12" s="14">
        <f>A12*E9+E10*12</f>
        <v>454.52</v>
      </c>
      <c r="F12" s="14">
        <f>A12*F9+F10*12</f>
        <v>475.52</v>
      </c>
      <c r="G12" s="14">
        <f>A12*G9+G10*12</f>
        <v>470.82000000000005</v>
      </c>
      <c r="H12" s="14">
        <f>A12*H9+H10*12</f>
        <v>466.59999999999997</v>
      </c>
      <c r="I12" s="14">
        <f>A12*I9+I10*12</f>
        <v>480.22</v>
      </c>
      <c r="J12" s="25">
        <f>A12*J9+J10*12</f>
        <v>597.76</v>
      </c>
      <c r="K12" s="25">
        <f>A12*K9+K10*12</f>
        <v>598.79999999999995</v>
      </c>
      <c r="L12" s="26">
        <f>A12*L9+L10*12</f>
        <v>604.05999999999995</v>
      </c>
      <c r="M12" s="27">
        <f>A12*M9+M10*12</f>
        <v>424.4</v>
      </c>
      <c r="N12" s="28">
        <f>A12*N9+N10*12</f>
        <v>415.8</v>
      </c>
      <c r="O12" s="28">
        <f>A12*O9+O10*12</f>
        <v>427.8</v>
      </c>
      <c r="P12" s="29">
        <f>A12*P9+P10*12</f>
        <v>451.8</v>
      </c>
      <c r="Q12" s="29">
        <f>A12*Q9+Q10*12</f>
        <v>461.8</v>
      </c>
      <c r="R12" s="29">
        <f>A12*R9+R10*12</f>
        <v>471.8</v>
      </c>
      <c r="S12" s="6"/>
      <c r="T12" s="6"/>
      <c r="U12" s="6"/>
      <c r="V12" s="6"/>
      <c r="W12" s="6"/>
      <c r="X12" s="6"/>
    </row>
    <row r="13" spans="1:24" ht="15" thickBot="1" x14ac:dyDescent="0.35">
      <c r="A13" s="30">
        <v>2000</v>
      </c>
      <c r="B13" s="14">
        <f>A13*B9+B10*12</f>
        <v>782.65</v>
      </c>
      <c r="C13" s="14">
        <f>A13*C9+C10*12</f>
        <v>725.02</v>
      </c>
      <c r="D13" s="14">
        <f>A13*D9+D10*12</f>
        <v>729.82</v>
      </c>
      <c r="E13" s="14">
        <f>A13*E9+E10*12</f>
        <v>736.82</v>
      </c>
      <c r="F13" s="14">
        <f>A13*F9+F10*12</f>
        <v>770.82</v>
      </c>
      <c r="G13" s="14">
        <f>A13*G9+G10*12</f>
        <v>761.42000000000007</v>
      </c>
      <c r="H13" s="14">
        <f>A13*H9+H10*12</f>
        <v>764</v>
      </c>
      <c r="I13" s="14">
        <f>A13*I9+I10*12</f>
        <v>780.22</v>
      </c>
      <c r="J13" s="31">
        <f>A13*J9+J10*12</f>
        <v>1003.76</v>
      </c>
      <c r="K13" s="31">
        <f>A13*K9+K10*12</f>
        <v>1005.9000000000001</v>
      </c>
      <c r="L13" s="32">
        <f>A13*L9+L10*12</f>
        <v>1016.36</v>
      </c>
      <c r="M13" s="33">
        <f>A13*M9+M10*12</f>
        <v>729.4</v>
      </c>
      <c r="N13" s="17">
        <f>A13*N9+N10*12</f>
        <v>724.8</v>
      </c>
      <c r="O13" s="17">
        <f>A13*O9+O10*12</f>
        <v>748.8</v>
      </c>
      <c r="P13" s="34">
        <f>A13*P9+P10*12</f>
        <v>760.8</v>
      </c>
      <c r="Q13" s="34">
        <f>A13*Q9+Q10*12</f>
        <v>780.8</v>
      </c>
      <c r="R13" s="34">
        <f>A13*R9+R10*12</f>
        <v>800.8</v>
      </c>
      <c r="S13" s="6"/>
      <c r="T13" s="6"/>
      <c r="U13" s="6"/>
      <c r="V13" s="6"/>
      <c r="W13" s="6"/>
      <c r="X13" s="6"/>
    </row>
    <row r="14" spans="1:24" ht="15" thickBot="1" x14ac:dyDescent="0.35">
      <c r="A14" s="30">
        <v>3000</v>
      </c>
      <c r="B14" s="14">
        <f>A14*B9+B10*12</f>
        <v>1096.0999999999999</v>
      </c>
      <c r="C14" s="14">
        <f>A14*C9+C10*12</f>
        <v>1001.42</v>
      </c>
      <c r="D14" s="14">
        <f>A14*D9+D10*12</f>
        <v>1008.62</v>
      </c>
      <c r="E14" s="14">
        <f>A14*E9+E10*12</f>
        <v>1019.12</v>
      </c>
      <c r="F14" s="14">
        <f>A14*F9+F10*12</f>
        <v>1066.1199999999999</v>
      </c>
      <c r="G14" s="14">
        <f>A14*G9+G10*12</f>
        <v>1052.02</v>
      </c>
      <c r="H14" s="14">
        <f>A14*H9+H10*12</f>
        <v>1061.4000000000001</v>
      </c>
      <c r="I14" s="14">
        <f>A14*I9+I10*12</f>
        <v>1080.22</v>
      </c>
      <c r="J14" s="31">
        <f>A14*J9+J10*12</f>
        <v>1409.76</v>
      </c>
      <c r="K14" s="31">
        <f>A14*K9+K10*12</f>
        <v>1413</v>
      </c>
      <c r="L14" s="32">
        <f>A14*L9+L10*12</f>
        <v>1428.66</v>
      </c>
      <c r="M14" s="33">
        <f>A14*M9+M10*12</f>
        <v>1034.4000000000001</v>
      </c>
      <c r="N14" s="17">
        <f>A14*N9+N10*12</f>
        <v>1033.8</v>
      </c>
      <c r="O14" s="17">
        <f>A14*O9+O10*12</f>
        <v>1069.8</v>
      </c>
      <c r="P14" s="34">
        <f>A14*P9+P10*12</f>
        <v>1069.8</v>
      </c>
      <c r="Q14" s="34">
        <f>A14*Q9+Q10*12</f>
        <v>1099.8</v>
      </c>
      <c r="R14" s="34">
        <f>A14*R9+R10*12</f>
        <v>1129.8</v>
      </c>
      <c r="S14" s="6"/>
      <c r="T14" s="6"/>
      <c r="U14" s="6"/>
      <c r="V14" s="6"/>
      <c r="W14" s="6"/>
      <c r="X14" s="6"/>
    </row>
    <row r="15" spans="1:24" ht="15" thickBot="1" x14ac:dyDescent="0.35">
      <c r="A15" s="30">
        <v>4000</v>
      </c>
      <c r="B15" s="14">
        <f>A15*B9+B10*12</f>
        <v>1409.55</v>
      </c>
      <c r="C15" s="14">
        <f>A15*C9+C10*12</f>
        <v>1277.82</v>
      </c>
      <c r="D15" s="14">
        <f>A15*D9+D10*12</f>
        <v>1287.42</v>
      </c>
      <c r="E15" s="14">
        <f>A15*E9+E10*12</f>
        <v>1301.42</v>
      </c>
      <c r="F15" s="14">
        <f>A15*F9+F10*12</f>
        <v>1361.42</v>
      </c>
      <c r="G15" s="14">
        <f>A15*G9+G10*12</f>
        <v>1342.6200000000001</v>
      </c>
      <c r="H15" s="14">
        <f>A15*H9+H10*12</f>
        <v>1358.8</v>
      </c>
      <c r="I15" s="14">
        <f>A15*I9+I10*12</f>
        <v>1380.22</v>
      </c>
      <c r="J15" s="31">
        <f>A15*J9+J10*12</f>
        <v>1815.76</v>
      </c>
      <c r="K15" s="31">
        <f>A15*K9+K10*12</f>
        <v>1820.1000000000001</v>
      </c>
      <c r="L15" s="32">
        <f>A15*L9+L10*12</f>
        <v>1840.96</v>
      </c>
      <c r="M15" s="33">
        <f>A15*M9+M10*12</f>
        <v>1339.4</v>
      </c>
      <c r="N15" s="17">
        <f>A15*N9+N10*12</f>
        <v>1342.8</v>
      </c>
      <c r="O15" s="17">
        <f>A15*O9+O10*12</f>
        <v>1390.8</v>
      </c>
      <c r="P15" s="34">
        <f>A15*P9+P10*12</f>
        <v>1378.8</v>
      </c>
      <c r="Q15" s="34">
        <f>A15*Q9+Q10*12</f>
        <v>1418.8</v>
      </c>
      <c r="R15" s="34">
        <f>A15*R9+R10*12</f>
        <v>1458.8</v>
      </c>
      <c r="S15" s="6"/>
      <c r="T15" s="6"/>
      <c r="U15" s="6"/>
      <c r="V15" s="6"/>
      <c r="W15" s="6"/>
      <c r="X15" s="6"/>
    </row>
    <row r="16" spans="1:24" ht="15" thickBot="1" x14ac:dyDescent="0.35">
      <c r="A16" s="30">
        <v>5000</v>
      </c>
      <c r="B16" s="14">
        <f>A16*B9+B10*12</f>
        <v>1723</v>
      </c>
      <c r="C16" s="14">
        <f>A16*C9+C10*12</f>
        <v>1554.22</v>
      </c>
      <c r="D16" s="14">
        <f>A16*D9+D10*12</f>
        <v>1566.22</v>
      </c>
      <c r="E16" s="14">
        <f>A16*E9+E10*12</f>
        <v>1583.72</v>
      </c>
      <c r="F16" s="14">
        <f>A16*F9+F10*12</f>
        <v>1656.72</v>
      </c>
      <c r="G16" s="14">
        <f>A16*G9+G10*12</f>
        <v>1633.2200000000003</v>
      </c>
      <c r="H16" s="14">
        <f>A16*H9+H10*12</f>
        <v>1656.2</v>
      </c>
      <c r="I16" s="14">
        <f>A16*I9+I10*12</f>
        <v>1680.22</v>
      </c>
      <c r="J16" s="31">
        <f>A16*J9+J10*12</f>
        <v>2221.7600000000002</v>
      </c>
      <c r="K16" s="31">
        <f>A16*K9+K10*12</f>
        <v>2227.1999999999998</v>
      </c>
      <c r="L16" s="32">
        <f>A16*L9+L10*12</f>
        <v>2253.2600000000002</v>
      </c>
      <c r="M16" s="33">
        <f>A16*M9+M10*12</f>
        <v>1644.4</v>
      </c>
      <c r="N16" s="17">
        <f>A16*N9+N10*12</f>
        <v>1651.8</v>
      </c>
      <c r="O16" s="17">
        <f>A16*O9+O10*12</f>
        <v>1711.8</v>
      </c>
      <c r="P16" s="34">
        <f>A16*P9+P10*12</f>
        <v>1687.8</v>
      </c>
      <c r="Q16" s="34">
        <f>A16*Q9+Q10*12</f>
        <v>1737.8</v>
      </c>
      <c r="R16" s="34">
        <f>A16*R9+R10*12</f>
        <v>1787.8</v>
      </c>
      <c r="S16" s="6"/>
      <c r="T16" s="6"/>
      <c r="U16" s="6"/>
      <c r="V16" s="6"/>
      <c r="W16" s="6"/>
      <c r="X16" s="6"/>
    </row>
    <row r="17" spans="1:24" ht="15" thickBot="1" x14ac:dyDescent="0.35">
      <c r="A17" s="30">
        <v>6000</v>
      </c>
      <c r="B17" s="14">
        <f>A17*B9+B10*12</f>
        <v>2036.45</v>
      </c>
      <c r="C17" s="14">
        <f>A17*C9+C10*12</f>
        <v>1830.62</v>
      </c>
      <c r="D17" s="14">
        <f>A17*D9+D10*12</f>
        <v>1845.02</v>
      </c>
      <c r="E17" s="14">
        <f>A17*E9+E10*12</f>
        <v>1866.02</v>
      </c>
      <c r="F17" s="14">
        <f>A17*F9+F10*12</f>
        <v>1952.02</v>
      </c>
      <c r="G17" s="14">
        <f>A17*G9+G10*12</f>
        <v>1923.8200000000002</v>
      </c>
      <c r="H17" s="14">
        <f>A17*H9+H10*12</f>
        <v>1953.6000000000001</v>
      </c>
      <c r="I17" s="14">
        <f>A17*I9+I10*12</f>
        <v>1980.22</v>
      </c>
      <c r="J17" s="31">
        <f>A17*J9+J10*12</f>
        <v>2627.76</v>
      </c>
      <c r="K17" s="31">
        <f>A17*K9+K10*12</f>
        <v>2634.2999999999997</v>
      </c>
      <c r="L17" s="32">
        <f>A17*L9+L10*12</f>
        <v>2665.5600000000004</v>
      </c>
      <c r="M17" s="33">
        <f>A17*M9+M10*12</f>
        <v>1949.4</v>
      </c>
      <c r="N17" s="17">
        <f>A17*N9+N10*12</f>
        <v>1960.8</v>
      </c>
      <c r="O17" s="17">
        <f>A17*O9+O10*12</f>
        <v>2032.8</v>
      </c>
      <c r="P17" s="34">
        <f>A17*P9+P10*12</f>
        <v>1996.8</v>
      </c>
      <c r="Q17" s="34">
        <f>A17*Q9+Q10*12</f>
        <v>2056.8000000000002</v>
      </c>
      <c r="R17" s="34">
        <f>A17*R9+R10*12</f>
        <v>2116.8000000000002</v>
      </c>
      <c r="S17" s="6"/>
      <c r="T17" s="6"/>
      <c r="U17" s="6"/>
      <c r="V17" s="6"/>
      <c r="W17" s="6"/>
      <c r="X17" s="6"/>
    </row>
    <row r="18" spans="1:24" ht="15" thickBot="1" x14ac:dyDescent="0.35">
      <c r="A18" s="30">
        <v>7000</v>
      </c>
      <c r="B18" s="14">
        <f>A18*B9+B10*12</f>
        <v>2349.9</v>
      </c>
      <c r="C18" s="14">
        <f>A18*C9+C10*12</f>
        <v>2107.02</v>
      </c>
      <c r="D18" s="14">
        <f>A18*D9+D10*12</f>
        <v>2123.8199999999997</v>
      </c>
      <c r="E18" s="14">
        <f>A18*E9+E10*12</f>
        <v>2148.3199999999997</v>
      </c>
      <c r="F18" s="14">
        <f>A18*F9+F10*12</f>
        <v>2247.3199999999997</v>
      </c>
      <c r="G18" s="14">
        <f>A18*G9+G10*12</f>
        <v>2214.42</v>
      </c>
      <c r="H18" s="14">
        <f>A18*H9+H10*12</f>
        <v>2251</v>
      </c>
      <c r="I18" s="14">
        <f>A18*I9+I10*12</f>
        <v>2280.2199999999998</v>
      </c>
      <c r="J18" s="31">
        <f>A18*J9+J10*12</f>
        <v>3033.76</v>
      </c>
      <c r="K18" s="31">
        <f>A18*K9+K10*12</f>
        <v>3041.4</v>
      </c>
      <c r="L18" s="32">
        <f>A18*L9+L10*12</f>
        <v>3077.8599999999997</v>
      </c>
      <c r="M18" s="33">
        <f>A18*M9+M10*12</f>
        <v>2254.4</v>
      </c>
      <c r="N18" s="17">
        <f>A18*N9+N10*12</f>
        <v>2269.8000000000002</v>
      </c>
      <c r="O18" s="17">
        <f>A18*O9+O10*12</f>
        <v>2353.8000000000002</v>
      </c>
      <c r="P18" s="34">
        <f>A18*P9+P10*12</f>
        <v>2305.8000000000002</v>
      </c>
      <c r="Q18" s="34">
        <f>A18*Q9+Q10*12</f>
        <v>2375.8000000000002</v>
      </c>
      <c r="R18" s="34">
        <f>A18*R9+R10*12</f>
        <v>2445.8000000000002</v>
      </c>
      <c r="S18" s="6"/>
      <c r="T18" s="6"/>
      <c r="U18" s="6"/>
      <c r="V18" s="6"/>
      <c r="W18" s="6"/>
      <c r="X18" s="6"/>
    </row>
    <row r="19" spans="1:24" ht="15" thickBot="1" x14ac:dyDescent="0.35">
      <c r="A19" s="30">
        <v>8000</v>
      </c>
      <c r="B19" s="14">
        <f>A19*B9+B10*12</f>
        <v>2663.35</v>
      </c>
      <c r="C19" s="14">
        <f>A19*C9+C10*12</f>
        <v>2383.4199999999996</v>
      </c>
      <c r="D19" s="14">
        <f>A19*D9+D10*12</f>
        <v>2402.62</v>
      </c>
      <c r="E19" s="14">
        <f>A19*E9+E10*12</f>
        <v>2430.62</v>
      </c>
      <c r="F19" s="14">
        <f>A19*F9+F10*12</f>
        <v>2542.62</v>
      </c>
      <c r="G19" s="14">
        <f>A19*G9+G10*12</f>
        <v>2505.02</v>
      </c>
      <c r="H19" s="14">
        <f>A19*H9+H10*12</f>
        <v>2548.3999999999996</v>
      </c>
      <c r="I19" s="14">
        <f>A19*I9+I10*12</f>
        <v>2580.2199999999998</v>
      </c>
      <c r="J19" s="31">
        <f>A19*J9+J10*12</f>
        <v>3439.76</v>
      </c>
      <c r="K19" s="31">
        <f>A19*K9+K10*12</f>
        <v>3448.5</v>
      </c>
      <c r="L19" s="32">
        <f>A19*L9+L10*12</f>
        <v>3490.16</v>
      </c>
      <c r="M19" s="33">
        <f>A19*M9+M10*12</f>
        <v>2559.4</v>
      </c>
      <c r="N19" s="17">
        <f>A19*N9+N10*12</f>
        <v>2578.8000000000002</v>
      </c>
      <c r="O19" s="17">
        <f>A19*O9+O10*12</f>
        <v>2674.8</v>
      </c>
      <c r="P19" s="34">
        <f>A19*P9+P10*12</f>
        <v>2614.8000000000002</v>
      </c>
      <c r="Q19" s="34">
        <f>A19*Q9+Q10*12</f>
        <v>2694.8</v>
      </c>
      <c r="R19" s="34">
        <f>A19*R9+R10*12</f>
        <v>2774.8</v>
      </c>
      <c r="S19" s="6"/>
      <c r="T19" s="6"/>
      <c r="U19" s="6"/>
      <c r="V19" s="6"/>
      <c r="W19" s="6"/>
      <c r="X19" s="6"/>
    </row>
    <row r="20" spans="1:24" x14ac:dyDescent="0.3">
      <c r="A20" s="35"/>
      <c r="B20" s="36"/>
      <c r="C20" s="36"/>
      <c r="D20" s="36"/>
      <c r="E20" s="36"/>
      <c r="F20" s="37"/>
      <c r="G20" s="37"/>
      <c r="H20" s="36"/>
      <c r="I20" s="38"/>
      <c r="J20" s="39"/>
      <c r="K20" s="39"/>
      <c r="L20" s="40"/>
      <c r="M20" s="41"/>
      <c r="N20" s="42"/>
      <c r="O20" s="42"/>
      <c r="P20" s="43"/>
      <c r="Q20" s="43"/>
      <c r="R20" s="43"/>
      <c r="S20" s="1"/>
      <c r="T20" s="1"/>
      <c r="U20" s="1"/>
      <c r="V20" s="1"/>
      <c r="W20" s="1"/>
      <c r="X20" s="1"/>
    </row>
    <row r="21" spans="1:24" x14ac:dyDescent="0.3">
      <c r="A21" s="44" t="s">
        <v>27</v>
      </c>
      <c r="B21" s="36"/>
      <c r="C21" s="36"/>
      <c r="D21" s="36"/>
      <c r="E21" s="36"/>
      <c r="F21" s="45"/>
      <c r="G21" s="45"/>
      <c r="H21" s="46"/>
      <c r="I21" s="46"/>
      <c r="J21" s="47"/>
      <c r="K21" s="47"/>
      <c r="L21" s="48"/>
      <c r="M21" s="49"/>
      <c r="N21" s="50"/>
      <c r="O21" s="50"/>
      <c r="P21" s="51"/>
      <c r="Q21" s="51"/>
      <c r="R21" s="51"/>
      <c r="S21" s="1"/>
      <c r="T21" s="1"/>
      <c r="U21" s="1"/>
      <c r="V21" s="1"/>
      <c r="W21" s="1"/>
      <c r="X21" s="1"/>
    </row>
    <row r="22" spans="1:24" x14ac:dyDescent="0.3">
      <c r="A22" s="52" t="s">
        <v>28</v>
      </c>
      <c r="B22" s="36"/>
      <c r="C22" s="36"/>
      <c r="D22" s="36"/>
      <c r="E22" s="36"/>
      <c r="F22" s="53"/>
      <c r="G22" s="53"/>
      <c r="H22" s="53"/>
      <c r="I22" s="53"/>
      <c r="J22" s="54"/>
      <c r="K22" s="89"/>
      <c r="L22" s="55"/>
      <c r="M22" s="56"/>
      <c r="N22" s="57"/>
      <c r="O22" s="57"/>
      <c r="P22" s="58"/>
      <c r="Q22" s="58"/>
      <c r="R22" s="58"/>
      <c r="S22" s="1"/>
      <c r="T22" s="1"/>
      <c r="U22" s="1"/>
      <c r="V22" s="1"/>
      <c r="W22" s="1"/>
      <c r="X22" s="1"/>
    </row>
    <row r="23" spans="1:24" ht="15" thickBot="1" x14ac:dyDescent="0.35">
      <c r="A23" s="86">
        <v>1500</v>
      </c>
      <c r="B23" s="73">
        <f>IF(A23=0,"0,00 €",(A23*B9+B10*12))</f>
        <v>625.92499999999995</v>
      </c>
      <c r="C23" s="74">
        <f>IF(A23=0,"0,00 €",(A23*C9+C10*12))</f>
        <v>586.81999999999994</v>
      </c>
      <c r="D23" s="74">
        <f>IF(A23=0,"0,00 €",(A23*D9+D10*12))</f>
        <v>590.41999999999996</v>
      </c>
      <c r="E23" s="74">
        <f>IF(A23=0,"0,00 €",(A23*E9+E10*12))</f>
        <v>595.66999999999996</v>
      </c>
      <c r="F23" s="74">
        <f>IF(A23=0,"0,00 €",(A23*F9+F10*12))</f>
        <v>623.16999999999996</v>
      </c>
      <c r="G23" s="74">
        <f>IF(A23=0,"0,00 €",(A23*G9+G10*12))</f>
        <v>616.12</v>
      </c>
      <c r="H23" s="75">
        <f>IF(A23=0,"0,00 €",(A23*H9+H10*12))</f>
        <v>615.29999999999995</v>
      </c>
      <c r="I23" s="75">
        <f>IF(A23=0,"0,00 €",(A23*I9+I10*12))</f>
        <v>630.22</v>
      </c>
      <c r="J23" s="76">
        <f>IF(A23=0,"0,00 €",(A23*J9+J10*12))</f>
        <v>800.76</v>
      </c>
      <c r="K23" s="76">
        <f>IF(B23=0,"0,00 €",(A23*K9+K10*12))</f>
        <v>802.34999999999991</v>
      </c>
      <c r="L23" s="76">
        <f>IF(A23=0,"0,00 €",(A23*L9+L10*12))</f>
        <v>810.21</v>
      </c>
      <c r="M23" s="77">
        <f>IF(A23=0,"0,00 €",(A23*M9+M10*12))</f>
        <v>576.9</v>
      </c>
      <c r="N23" s="78">
        <f>IF(A23=0,"0,00 €",(A23*N9+N10*12))</f>
        <v>570.29999999999995</v>
      </c>
      <c r="O23" s="78">
        <f>IF(A23=0,"0,00 €",(A23*O9+O10*12))</f>
        <v>588.29999999999995</v>
      </c>
      <c r="P23" s="79">
        <f>IF(A23=0,"0,00 €",(A23*P9+P10*12))</f>
        <v>606.29999999999995</v>
      </c>
      <c r="Q23" s="79">
        <f>IF(B23=0,"0,00 €",(A23*Q9+Q10*12))</f>
        <v>621.29999999999995</v>
      </c>
      <c r="R23" s="79">
        <f>IF(C23=0,"0,00 €",(A23*R9+R10*12))</f>
        <v>636.29999999999995</v>
      </c>
      <c r="S23" s="1"/>
      <c r="T23" s="1"/>
      <c r="U23" s="1"/>
      <c r="V23" s="1"/>
      <c r="W23" s="1"/>
      <c r="X23" s="1"/>
    </row>
    <row r="24" spans="1:24" x14ac:dyDescent="0.3">
      <c r="Q24" s="87"/>
      <c r="R24" s="87"/>
    </row>
    <row r="26" spans="1:24" ht="16.2" x14ac:dyDescent="0.3">
      <c r="A26" s="80" t="s">
        <v>29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6"/>
      <c r="T26" s="6"/>
      <c r="U26" s="6"/>
      <c r="V26" s="6"/>
      <c r="W26" s="6"/>
      <c r="X26" s="1"/>
    </row>
    <row r="27" spans="1:24" ht="16.2" x14ac:dyDescent="0.3">
      <c r="A27" s="80" t="s">
        <v>30</v>
      </c>
      <c r="B27" s="80"/>
      <c r="C27" s="80"/>
      <c r="D27" s="81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6"/>
      <c r="T27" s="6"/>
      <c r="U27" s="6"/>
      <c r="V27" s="6"/>
      <c r="W27" s="6"/>
      <c r="X27" s="1"/>
    </row>
    <row r="28" spans="1:24" ht="16.2" x14ac:dyDescent="0.3">
      <c r="A28" s="80" t="s">
        <v>31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6"/>
      <c r="T28" s="6"/>
      <c r="U28" s="6"/>
      <c r="V28" s="6"/>
      <c r="W28" s="6"/>
      <c r="X28" s="1"/>
    </row>
    <row r="29" spans="1:24" ht="16.2" x14ac:dyDescent="0.3">
      <c r="A29" s="80" t="s">
        <v>32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6"/>
      <c r="T29" s="6"/>
      <c r="U29" s="6"/>
      <c r="V29" s="6"/>
      <c r="W29" s="6"/>
      <c r="X29" s="1"/>
    </row>
    <row r="30" spans="1:24" ht="16.2" x14ac:dyDescent="0.3">
      <c r="A30" s="80" t="s">
        <v>33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6"/>
      <c r="T30" s="6"/>
      <c r="U30" s="6"/>
      <c r="V30" s="6"/>
      <c r="W30" s="6"/>
      <c r="X30" s="1"/>
    </row>
    <row r="31" spans="1:24" ht="16.2" x14ac:dyDescent="0.3">
      <c r="A31" s="80" t="s">
        <v>34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6"/>
      <c r="T31" s="6"/>
      <c r="U31" s="6"/>
      <c r="V31" s="6"/>
      <c r="W31" s="6"/>
      <c r="X31" s="1"/>
    </row>
    <row r="32" spans="1:24" ht="16.2" x14ac:dyDescent="0.3">
      <c r="A32" s="80" t="s">
        <v>35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6"/>
      <c r="T32" s="6"/>
      <c r="U32" s="6"/>
      <c r="V32" s="6"/>
      <c r="W32" s="6"/>
      <c r="X32" s="1"/>
    </row>
    <row r="33" spans="1:18" ht="16.2" x14ac:dyDescent="0.3">
      <c r="A33" s="80" t="s">
        <v>36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ht="16.2" x14ac:dyDescent="0.3">
      <c r="A34" s="82" t="s">
        <v>56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ht="16.2" x14ac:dyDescent="0.3">
      <c r="A35" s="82" t="s">
        <v>55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s="1" customFormat="1" ht="16.2" x14ac:dyDescent="0.3">
      <c r="A36" s="82" t="s">
        <v>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ht="16.2" x14ac:dyDescent="0.3">
      <c r="A37" s="83" t="s">
        <v>54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ht="16.2" x14ac:dyDescent="0.3">
      <c r="A38" s="84" t="s">
        <v>42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8" ht="16.2" x14ac:dyDescent="0.3">
      <c r="A39" s="84" t="s">
        <v>52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ht="16.2" x14ac:dyDescent="0.3">
      <c r="A40" s="85" t="s">
        <v>49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s="1" customFormat="1" ht="16.2" x14ac:dyDescent="0.3">
      <c r="A41" s="85" t="s">
        <v>50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s="1" customFormat="1" ht="16.2" x14ac:dyDescent="0.3">
      <c r="A42" s="85" t="s">
        <v>51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x14ac:dyDescent="0.3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1:18" ht="15.6" x14ac:dyDescent="0.3">
      <c r="A44" s="4"/>
      <c r="B44" s="4"/>
      <c r="C44" s="4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  <c r="O44" s="4"/>
      <c r="P44" s="4"/>
    </row>
    <row r="50" spans="1:1" x14ac:dyDescent="0.3">
      <c r="A50" s="5"/>
    </row>
  </sheetData>
  <sheetProtection password="CC3F" sheet="1" objects="1" scenarios="1"/>
  <customSheetViews>
    <customSheetView guid="{30B5C62C-C730-466D-8BB3-576AD3CC5F3A}">
      <selection sqref="A1:XFD104857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mergeCells count="7">
    <mergeCell ref="P6:R6"/>
    <mergeCell ref="P5:R5"/>
    <mergeCell ref="B5:H5"/>
    <mergeCell ref="B6:H6"/>
    <mergeCell ref="N5:O5"/>
    <mergeCell ref="N6:O6"/>
    <mergeCell ref="J5:L5"/>
  </mergeCells>
  <hyperlinks>
    <hyperlink ref="B8" r:id="rId2"/>
    <hyperlink ref="M8" r:id="rId3"/>
    <hyperlink ref="N8" r:id="rId4"/>
    <hyperlink ref="P8" r:id="rId5"/>
    <hyperlink ref="Q8" r:id="rId6"/>
    <hyperlink ref="R8" r:id="rId7"/>
    <hyperlink ref="K8" r:id="rId8"/>
    <hyperlink ref="L8" r:id="rId9"/>
    <hyperlink ref="J8" r:id="rId10"/>
  </hyperlinks>
  <pageMargins left="0.7" right="0.7" top="0.78740157499999996" bottom="0.78740157499999996" header="0.3" footer="0.3"/>
  <pageSetup paperSize="9"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4.4" x14ac:dyDescent="0.3"/>
  <sheetData/>
  <customSheetViews>
    <customSheetView guid="{30B5C62C-C730-466D-8BB3-576AD3CC5F3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4.4" x14ac:dyDescent="0.3"/>
  <sheetData/>
  <customSheetViews>
    <customSheetView guid="{30B5C62C-C730-466D-8BB3-576AD3CC5F3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Potthoff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Mario</dc:creator>
  <cp:lastModifiedBy>Krüger, Mario</cp:lastModifiedBy>
  <dcterms:created xsi:type="dcterms:W3CDTF">2020-02-17T04:45:39Z</dcterms:created>
  <dcterms:modified xsi:type="dcterms:W3CDTF">2021-11-18T15:31:14Z</dcterms:modified>
</cp:coreProperties>
</file>